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6420" activeTab="0"/>
  </bookViews>
  <sheets>
    <sheet name="TRIANGLE SOLVERS" sheetId="1" r:id="rId1"/>
  </sheets>
  <definedNames>
    <definedName name="SIDE_a">'TRIANGLE SOLVERS'!#REF!</definedName>
  </definedNames>
  <calcPr fullCalcOnLoad="1"/>
</workbook>
</file>

<file path=xl/sharedStrings.xml><?xml version="1.0" encoding="utf-8"?>
<sst xmlns="http://schemas.openxmlformats.org/spreadsheetml/2006/main" count="97" uniqueCount="36">
  <si>
    <t>A =</t>
  </si>
  <si>
    <t>B =</t>
  </si>
  <si>
    <t>C =</t>
  </si>
  <si>
    <t>SIDE a =</t>
  </si>
  <si>
    <t>SIDE b =</t>
  </si>
  <si>
    <t>SIDE c =</t>
  </si>
  <si>
    <t>THREE SIDES KNOWN</t>
  </si>
  <si>
    <t>INCLUDED ANGLE KNOWN</t>
  </si>
  <si>
    <t>TWO SIDES ,</t>
  </si>
  <si>
    <t>AREA =</t>
  </si>
  <si>
    <t xml:space="preserve">TWO SIDES , ANGLE </t>
  </si>
  <si>
    <t>OPPOSITE FIRST SIDE KNOWN</t>
  </si>
  <si>
    <t>TWO ANGLES , SIDE</t>
  </si>
  <si>
    <t>OPPOSITE  ANGLE KNOWN</t>
  </si>
  <si>
    <t>h =</t>
  </si>
  <si>
    <t>L =</t>
  </si>
  <si>
    <t>R =</t>
  </si>
  <si>
    <t>calculations :</t>
  </si>
  <si>
    <t>TWO ANGLES , INCLUDED SIDE KNOWN</t>
  </si>
  <si>
    <t>TRIANGLE MEDIANS</t>
  </si>
  <si>
    <t>ANGLE B =</t>
  </si>
  <si>
    <t>ANGLE C =</t>
  </si>
  <si>
    <t>ANGLE A =</t>
  </si>
  <si>
    <t>ANG A</t>
  </si>
  <si>
    <t>ANG B</t>
  </si>
  <si>
    <t>ANG C</t>
  </si>
  <si>
    <t>MEDIAN =</t>
  </si>
  <si>
    <t>.5a</t>
  </si>
  <si>
    <t>.5b</t>
  </si>
  <si>
    <t>.5c</t>
  </si>
  <si>
    <t>s =</t>
  </si>
  <si>
    <t>TRIANGLE ALTITUDES</t>
  </si>
  <si>
    <t>ALTITUDE =</t>
  </si>
  <si>
    <t>ALT. =</t>
  </si>
  <si>
    <t>Enter unknowns in green fields with borders.</t>
  </si>
  <si>
    <t>TRIANGLE SOLVERS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</si>
</sst>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\ ??/16"/>
    <numFmt numFmtId="176" formatCode=";;;\l"/>
    <numFmt numFmtId="177" formatCode=";;;"/>
  </numFmts>
  <fonts count="15"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57"/>
      <name val="Arial"/>
      <family val="2"/>
    </font>
    <font>
      <u val="single"/>
      <sz val="10"/>
      <color indexed="14"/>
      <name val="Arial"/>
      <family val="2"/>
    </font>
    <font>
      <b/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177" fontId="0" fillId="0" borderId="0" xfId="0" applyNumberFormat="1" applyAlignment="1">
      <alignment/>
    </xf>
    <xf numFmtId="177" fontId="1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0" fillId="0" borderId="0" xfId="0" applyNumberFormat="1" applyFill="1" applyAlignment="1" applyProtection="1">
      <alignment horizontal="center"/>
      <protection/>
    </xf>
    <xf numFmtId="177" fontId="1" fillId="0" borderId="0" xfId="0" applyNumberFormat="1" applyFont="1" applyAlignment="1">
      <alignment horizontal="right"/>
    </xf>
    <xf numFmtId="177" fontId="0" fillId="0" borderId="0" xfId="0" applyNumberFormat="1" applyAlignment="1">
      <alignment horizontal="left"/>
    </xf>
    <xf numFmtId="177" fontId="10" fillId="0" borderId="0" xfId="0" applyNumberFormat="1" applyFont="1" applyAlignment="1">
      <alignment horizontal="right"/>
    </xf>
    <xf numFmtId="177" fontId="10" fillId="0" borderId="0" xfId="0" applyNumberFormat="1" applyFont="1" applyAlignment="1">
      <alignment horizontal="left"/>
    </xf>
    <xf numFmtId="177" fontId="1" fillId="0" borderId="0" xfId="0" applyNumberFormat="1" applyFont="1" applyFill="1" applyAlignment="1">
      <alignment horizontal="left"/>
    </xf>
    <xf numFmtId="177" fontId="1" fillId="0" borderId="0" xfId="0" applyNumberFormat="1" applyFont="1" applyAlignment="1">
      <alignment horizontal="left"/>
    </xf>
    <xf numFmtId="177" fontId="12" fillId="0" borderId="0" xfId="0" applyNumberFormat="1" applyFont="1" applyAlignment="1">
      <alignment horizontal="right"/>
    </xf>
    <xf numFmtId="177" fontId="12" fillId="0" borderId="0" xfId="0" applyNumberFormat="1" applyFont="1" applyAlignment="1">
      <alignment horizontal="left"/>
    </xf>
    <xf numFmtId="177" fontId="0" fillId="0" borderId="0" xfId="0" applyNumberFormat="1" applyAlignment="1">
      <alignment horizontal="right"/>
    </xf>
    <xf numFmtId="177" fontId="0" fillId="0" borderId="0" xfId="0" applyNumberFormat="1" applyFont="1" applyAlignment="1">
      <alignment horizontal="left"/>
    </xf>
    <xf numFmtId="177" fontId="10" fillId="0" borderId="0" xfId="0" applyNumberFormat="1" applyFont="1" applyAlignment="1">
      <alignment/>
    </xf>
    <xf numFmtId="177" fontId="7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0" fillId="2" borderId="1" xfId="0" applyFill="1" applyBorder="1" applyAlignment="1">
      <alignment/>
    </xf>
    <xf numFmtId="177" fontId="0" fillId="2" borderId="1" xfId="0" applyNumberFormat="1" applyFill="1" applyBorder="1" applyAlignment="1">
      <alignment/>
    </xf>
    <xf numFmtId="0" fontId="0" fillId="3" borderId="2" xfId="0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260</xdr:row>
      <xdr:rowOff>95250</xdr:rowOff>
    </xdr:from>
    <xdr:to>
      <xdr:col>9</xdr:col>
      <xdr:colOff>95250</xdr:colOff>
      <xdr:row>273</xdr:row>
      <xdr:rowOff>0</xdr:rowOff>
    </xdr:to>
    <xdr:sp>
      <xdr:nvSpPr>
        <xdr:cNvPr id="1" name="Line 947"/>
        <xdr:cNvSpPr>
          <a:spLocks/>
        </xdr:cNvSpPr>
      </xdr:nvSpPr>
      <xdr:spPr>
        <a:xfrm flipV="1">
          <a:off x="3743325" y="42614850"/>
          <a:ext cx="1924050" cy="20478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261</xdr:row>
      <xdr:rowOff>114300</xdr:rowOff>
    </xdr:from>
    <xdr:to>
      <xdr:col>13</xdr:col>
      <xdr:colOff>561975</xdr:colOff>
      <xdr:row>273</xdr:row>
      <xdr:rowOff>0</xdr:rowOff>
    </xdr:to>
    <xdr:sp>
      <xdr:nvSpPr>
        <xdr:cNvPr id="2" name="Line 948"/>
        <xdr:cNvSpPr>
          <a:spLocks/>
        </xdr:cNvSpPr>
      </xdr:nvSpPr>
      <xdr:spPr>
        <a:xfrm>
          <a:off x="5029200" y="42795825"/>
          <a:ext cx="3581400" cy="18669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259</xdr:row>
      <xdr:rowOff>38100</xdr:rowOff>
    </xdr:from>
    <xdr:to>
      <xdr:col>8</xdr:col>
      <xdr:colOff>371475</xdr:colOff>
      <xdr:row>273</xdr:row>
      <xdr:rowOff>9525</xdr:rowOff>
    </xdr:to>
    <xdr:sp>
      <xdr:nvSpPr>
        <xdr:cNvPr id="3" name="Line 949"/>
        <xdr:cNvSpPr>
          <a:spLocks/>
        </xdr:cNvSpPr>
      </xdr:nvSpPr>
      <xdr:spPr>
        <a:xfrm flipH="1">
          <a:off x="5324475" y="42395775"/>
          <a:ext cx="0" cy="2276475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609600</xdr:colOff>
      <xdr:row>217</xdr:row>
      <xdr:rowOff>9525</xdr:rowOff>
    </xdr:from>
    <xdr:to>
      <xdr:col>8</xdr:col>
      <xdr:colOff>523875</xdr:colOff>
      <xdr:row>227</xdr:row>
      <xdr:rowOff>152400</xdr:rowOff>
    </xdr:to>
    <xdr:sp>
      <xdr:nvSpPr>
        <xdr:cNvPr id="4" name="Line 914"/>
        <xdr:cNvSpPr>
          <a:spLocks/>
        </xdr:cNvSpPr>
      </xdr:nvSpPr>
      <xdr:spPr>
        <a:xfrm>
          <a:off x="4943475" y="35518725"/>
          <a:ext cx="533400" cy="179070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221</xdr:row>
      <xdr:rowOff>142875</xdr:rowOff>
    </xdr:from>
    <xdr:to>
      <xdr:col>12</xdr:col>
      <xdr:colOff>571500</xdr:colOff>
      <xdr:row>227</xdr:row>
      <xdr:rowOff>152400</xdr:rowOff>
    </xdr:to>
    <xdr:sp>
      <xdr:nvSpPr>
        <xdr:cNvPr id="5" name="Line 913"/>
        <xdr:cNvSpPr>
          <a:spLocks/>
        </xdr:cNvSpPr>
      </xdr:nvSpPr>
      <xdr:spPr>
        <a:xfrm>
          <a:off x="4114800" y="36299775"/>
          <a:ext cx="3886200" cy="10096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221</xdr:row>
      <xdr:rowOff>114300</xdr:rowOff>
    </xdr:from>
    <xdr:to>
      <xdr:col>10</xdr:col>
      <xdr:colOff>38100</xdr:colOff>
      <xdr:row>228</xdr:row>
      <xdr:rowOff>0</xdr:rowOff>
    </xdr:to>
    <xdr:sp>
      <xdr:nvSpPr>
        <xdr:cNvPr id="6" name="Line 912"/>
        <xdr:cNvSpPr>
          <a:spLocks/>
        </xdr:cNvSpPr>
      </xdr:nvSpPr>
      <xdr:spPr>
        <a:xfrm flipV="1">
          <a:off x="3067050" y="36271200"/>
          <a:ext cx="3162300" cy="10477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190500</xdr:colOff>
      <xdr:row>175</xdr:row>
      <xdr:rowOff>85725</xdr:rowOff>
    </xdr:from>
    <xdr:to>
      <xdr:col>36</xdr:col>
      <xdr:colOff>361950</xdr:colOff>
      <xdr:row>183</xdr:row>
      <xdr:rowOff>47625</xdr:rowOff>
    </xdr:to>
    <xdr:sp>
      <xdr:nvSpPr>
        <xdr:cNvPr id="7" name="Arc 599"/>
        <xdr:cNvSpPr>
          <a:spLocks/>
        </xdr:cNvSpPr>
      </xdr:nvSpPr>
      <xdr:spPr>
        <a:xfrm rot="18262514" flipV="1">
          <a:off x="10525125" y="28736925"/>
          <a:ext cx="0" cy="1257300"/>
        </a:xfrm>
        <a:prstGeom prst="arc">
          <a:avLst>
            <a:gd name="adj" fmla="val -76393"/>
          </a:avLst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457200</xdr:colOff>
      <xdr:row>113</xdr:row>
      <xdr:rowOff>19050</xdr:rowOff>
    </xdr:from>
    <xdr:to>
      <xdr:col>42</xdr:col>
      <xdr:colOff>590550</xdr:colOff>
      <xdr:row>160</xdr:row>
      <xdr:rowOff>85725</xdr:rowOff>
    </xdr:to>
    <xdr:sp>
      <xdr:nvSpPr>
        <xdr:cNvPr id="8" name="Line 579"/>
        <xdr:cNvSpPr>
          <a:spLocks/>
        </xdr:cNvSpPr>
      </xdr:nvSpPr>
      <xdr:spPr>
        <a:xfrm flipH="1">
          <a:off x="10525125" y="18573750"/>
          <a:ext cx="0" cy="7734300"/>
        </a:xfrm>
        <a:prstGeom prst="line">
          <a:avLst/>
        </a:prstGeom>
        <a:noFill/>
        <a:ln w="9525" cmpd="sng">
          <a:solidFill>
            <a:srgbClr val="3366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47625</xdr:colOff>
      <xdr:row>173</xdr:row>
      <xdr:rowOff>66675</xdr:rowOff>
    </xdr:from>
    <xdr:to>
      <xdr:col>35</xdr:col>
      <xdr:colOff>209550</xdr:colOff>
      <xdr:row>174</xdr:row>
      <xdr:rowOff>95250</xdr:rowOff>
    </xdr:to>
    <xdr:sp>
      <xdr:nvSpPr>
        <xdr:cNvPr id="9" name="Line 600"/>
        <xdr:cNvSpPr>
          <a:spLocks/>
        </xdr:cNvSpPr>
      </xdr:nvSpPr>
      <xdr:spPr>
        <a:xfrm rot="21222070" flipH="1" flipV="1">
          <a:off x="10525125" y="28394025"/>
          <a:ext cx="0" cy="1905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323850</xdr:colOff>
      <xdr:row>177</xdr:row>
      <xdr:rowOff>123825</xdr:rowOff>
    </xdr:from>
    <xdr:to>
      <xdr:col>34</xdr:col>
      <xdr:colOff>542925</xdr:colOff>
      <xdr:row>184</xdr:row>
      <xdr:rowOff>76200</xdr:rowOff>
    </xdr:to>
    <xdr:sp>
      <xdr:nvSpPr>
        <xdr:cNvPr id="10" name="Arc 596"/>
        <xdr:cNvSpPr>
          <a:spLocks/>
        </xdr:cNvSpPr>
      </xdr:nvSpPr>
      <xdr:spPr>
        <a:xfrm rot="1792527">
          <a:off x="10525125" y="29098875"/>
          <a:ext cx="0" cy="1095375"/>
        </a:xfrm>
        <a:prstGeom prst="arc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13</xdr:row>
      <xdr:rowOff>0</xdr:rowOff>
    </xdr:from>
    <xdr:to>
      <xdr:col>8</xdr:col>
      <xdr:colOff>0</xdr:colOff>
      <xdr:row>25</xdr:row>
      <xdr:rowOff>0</xdr:rowOff>
    </xdr:to>
    <xdr:sp>
      <xdr:nvSpPr>
        <xdr:cNvPr id="11" name="Line 1"/>
        <xdr:cNvSpPr>
          <a:spLocks/>
        </xdr:cNvSpPr>
      </xdr:nvSpPr>
      <xdr:spPr>
        <a:xfrm flipH="1">
          <a:off x="2428875" y="2171700"/>
          <a:ext cx="2524125" cy="1981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13</xdr:col>
      <xdr:colOff>0</xdr:colOff>
      <xdr:row>31</xdr:row>
      <xdr:rowOff>152400</xdr:rowOff>
    </xdr:to>
    <xdr:sp>
      <xdr:nvSpPr>
        <xdr:cNvPr id="12" name="Line 2"/>
        <xdr:cNvSpPr>
          <a:spLocks/>
        </xdr:cNvSpPr>
      </xdr:nvSpPr>
      <xdr:spPr>
        <a:xfrm>
          <a:off x="4953000" y="2171700"/>
          <a:ext cx="3095625" cy="3124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25</xdr:row>
      <xdr:rowOff>0</xdr:rowOff>
    </xdr:from>
    <xdr:to>
      <xdr:col>12</xdr:col>
      <xdr:colOff>609600</xdr:colOff>
      <xdr:row>31</xdr:row>
      <xdr:rowOff>152400</xdr:rowOff>
    </xdr:to>
    <xdr:sp>
      <xdr:nvSpPr>
        <xdr:cNvPr id="13" name="Line 3"/>
        <xdr:cNvSpPr>
          <a:spLocks/>
        </xdr:cNvSpPr>
      </xdr:nvSpPr>
      <xdr:spPr>
        <a:xfrm>
          <a:off x="2428875" y="4152900"/>
          <a:ext cx="5610225" cy="1143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53</xdr:row>
      <xdr:rowOff>0</xdr:rowOff>
    </xdr:from>
    <xdr:to>
      <xdr:col>7</xdr:col>
      <xdr:colOff>609600</xdr:colOff>
      <xdr:row>64</xdr:row>
      <xdr:rowOff>152400</xdr:rowOff>
    </xdr:to>
    <xdr:sp>
      <xdr:nvSpPr>
        <xdr:cNvPr id="14" name="Line 4"/>
        <xdr:cNvSpPr>
          <a:spLocks/>
        </xdr:cNvSpPr>
      </xdr:nvSpPr>
      <xdr:spPr>
        <a:xfrm flipH="1">
          <a:off x="2428875" y="8705850"/>
          <a:ext cx="2514600" cy="19526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13</xdr:col>
      <xdr:colOff>0</xdr:colOff>
      <xdr:row>71</xdr:row>
      <xdr:rowOff>152400</xdr:rowOff>
    </xdr:to>
    <xdr:sp>
      <xdr:nvSpPr>
        <xdr:cNvPr id="15" name="Line 5"/>
        <xdr:cNvSpPr>
          <a:spLocks/>
        </xdr:cNvSpPr>
      </xdr:nvSpPr>
      <xdr:spPr>
        <a:xfrm>
          <a:off x="4953000" y="8705850"/>
          <a:ext cx="3095625" cy="3124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65</xdr:row>
      <xdr:rowOff>0</xdr:rowOff>
    </xdr:from>
    <xdr:to>
      <xdr:col>12</xdr:col>
      <xdr:colOff>609600</xdr:colOff>
      <xdr:row>71</xdr:row>
      <xdr:rowOff>152400</xdr:rowOff>
    </xdr:to>
    <xdr:sp>
      <xdr:nvSpPr>
        <xdr:cNvPr id="16" name="Line 6"/>
        <xdr:cNvSpPr>
          <a:spLocks/>
        </xdr:cNvSpPr>
      </xdr:nvSpPr>
      <xdr:spPr>
        <a:xfrm>
          <a:off x="2428875" y="10668000"/>
          <a:ext cx="5610225" cy="1162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92</xdr:row>
      <xdr:rowOff>152400</xdr:rowOff>
    </xdr:from>
    <xdr:to>
      <xdr:col>7</xdr:col>
      <xdr:colOff>609600</xdr:colOff>
      <xdr:row>105</xdr:row>
      <xdr:rowOff>0</xdr:rowOff>
    </xdr:to>
    <xdr:sp>
      <xdr:nvSpPr>
        <xdr:cNvPr id="17" name="Line 7"/>
        <xdr:cNvSpPr>
          <a:spLocks/>
        </xdr:cNvSpPr>
      </xdr:nvSpPr>
      <xdr:spPr>
        <a:xfrm flipH="1">
          <a:off x="2428875" y="15249525"/>
          <a:ext cx="2514600" cy="19716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93</xdr:row>
      <xdr:rowOff>0</xdr:rowOff>
    </xdr:from>
    <xdr:to>
      <xdr:col>12</xdr:col>
      <xdr:colOff>600075</xdr:colOff>
      <xdr:row>111</xdr:row>
      <xdr:rowOff>152400</xdr:rowOff>
    </xdr:to>
    <xdr:sp>
      <xdr:nvSpPr>
        <xdr:cNvPr id="18" name="Line 8"/>
        <xdr:cNvSpPr>
          <a:spLocks/>
        </xdr:cNvSpPr>
      </xdr:nvSpPr>
      <xdr:spPr>
        <a:xfrm>
          <a:off x="4953000" y="15259050"/>
          <a:ext cx="3076575" cy="3124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105</xdr:row>
      <xdr:rowOff>0</xdr:rowOff>
    </xdr:from>
    <xdr:to>
      <xdr:col>12</xdr:col>
      <xdr:colOff>590550</xdr:colOff>
      <xdr:row>111</xdr:row>
      <xdr:rowOff>152400</xdr:rowOff>
    </xdr:to>
    <xdr:sp>
      <xdr:nvSpPr>
        <xdr:cNvPr id="19" name="Line 9"/>
        <xdr:cNvSpPr>
          <a:spLocks/>
        </xdr:cNvSpPr>
      </xdr:nvSpPr>
      <xdr:spPr>
        <a:xfrm>
          <a:off x="2428875" y="17221200"/>
          <a:ext cx="559117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132</xdr:row>
      <xdr:rowOff>152400</xdr:rowOff>
    </xdr:from>
    <xdr:to>
      <xdr:col>7</xdr:col>
      <xdr:colOff>609600</xdr:colOff>
      <xdr:row>145</xdr:row>
      <xdr:rowOff>0</xdr:rowOff>
    </xdr:to>
    <xdr:sp>
      <xdr:nvSpPr>
        <xdr:cNvPr id="20" name="Line 10"/>
        <xdr:cNvSpPr>
          <a:spLocks/>
        </xdr:cNvSpPr>
      </xdr:nvSpPr>
      <xdr:spPr>
        <a:xfrm flipH="1">
          <a:off x="2428875" y="21783675"/>
          <a:ext cx="2514600" cy="1990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133</xdr:row>
      <xdr:rowOff>0</xdr:rowOff>
    </xdr:from>
    <xdr:to>
      <xdr:col>12</xdr:col>
      <xdr:colOff>590550</xdr:colOff>
      <xdr:row>151</xdr:row>
      <xdr:rowOff>152400</xdr:rowOff>
    </xdr:to>
    <xdr:sp>
      <xdr:nvSpPr>
        <xdr:cNvPr id="21" name="Line 11"/>
        <xdr:cNvSpPr>
          <a:spLocks/>
        </xdr:cNvSpPr>
      </xdr:nvSpPr>
      <xdr:spPr>
        <a:xfrm>
          <a:off x="4953000" y="21793200"/>
          <a:ext cx="3067050" cy="3124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145</xdr:row>
      <xdr:rowOff>0</xdr:rowOff>
    </xdr:from>
    <xdr:to>
      <xdr:col>12</xdr:col>
      <xdr:colOff>590550</xdr:colOff>
      <xdr:row>151</xdr:row>
      <xdr:rowOff>152400</xdr:rowOff>
    </xdr:to>
    <xdr:sp>
      <xdr:nvSpPr>
        <xdr:cNvPr id="22" name="Line 12"/>
        <xdr:cNvSpPr>
          <a:spLocks/>
        </xdr:cNvSpPr>
      </xdr:nvSpPr>
      <xdr:spPr>
        <a:xfrm>
          <a:off x="2428875" y="23774400"/>
          <a:ext cx="55911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173</xdr:row>
      <xdr:rowOff>0</xdr:rowOff>
    </xdr:from>
    <xdr:to>
      <xdr:col>7</xdr:col>
      <xdr:colOff>590550</xdr:colOff>
      <xdr:row>185</xdr:row>
      <xdr:rowOff>0</xdr:rowOff>
    </xdr:to>
    <xdr:sp>
      <xdr:nvSpPr>
        <xdr:cNvPr id="23" name="Line 13"/>
        <xdr:cNvSpPr>
          <a:spLocks/>
        </xdr:cNvSpPr>
      </xdr:nvSpPr>
      <xdr:spPr>
        <a:xfrm flipH="1">
          <a:off x="2428875" y="28327350"/>
          <a:ext cx="2495550" cy="1962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173</xdr:row>
      <xdr:rowOff>0</xdr:rowOff>
    </xdr:from>
    <xdr:to>
      <xdr:col>13</xdr:col>
      <xdr:colOff>0</xdr:colOff>
      <xdr:row>191</xdr:row>
      <xdr:rowOff>152400</xdr:rowOff>
    </xdr:to>
    <xdr:sp>
      <xdr:nvSpPr>
        <xdr:cNvPr id="24" name="Line 14"/>
        <xdr:cNvSpPr>
          <a:spLocks/>
        </xdr:cNvSpPr>
      </xdr:nvSpPr>
      <xdr:spPr>
        <a:xfrm>
          <a:off x="4933950" y="28327350"/>
          <a:ext cx="3114675" cy="3124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185</xdr:row>
      <xdr:rowOff>0</xdr:rowOff>
    </xdr:from>
    <xdr:to>
      <xdr:col>12</xdr:col>
      <xdr:colOff>590550</xdr:colOff>
      <xdr:row>191</xdr:row>
      <xdr:rowOff>152400</xdr:rowOff>
    </xdr:to>
    <xdr:sp>
      <xdr:nvSpPr>
        <xdr:cNvPr id="25" name="Line 15"/>
        <xdr:cNvSpPr>
          <a:spLocks/>
        </xdr:cNvSpPr>
      </xdr:nvSpPr>
      <xdr:spPr>
        <a:xfrm>
          <a:off x="2428875" y="30289500"/>
          <a:ext cx="559117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15</xdr:row>
      <xdr:rowOff>19050</xdr:rowOff>
    </xdr:from>
    <xdr:to>
      <xdr:col>9</xdr:col>
      <xdr:colOff>295275</xdr:colOff>
      <xdr:row>19</xdr:row>
      <xdr:rowOff>66675</xdr:rowOff>
    </xdr:to>
    <xdr:sp>
      <xdr:nvSpPr>
        <xdr:cNvPr id="26" name="Arc 16"/>
        <xdr:cNvSpPr>
          <a:spLocks/>
        </xdr:cNvSpPr>
      </xdr:nvSpPr>
      <xdr:spPr>
        <a:xfrm rot="9886268">
          <a:off x="4257675" y="2514600"/>
          <a:ext cx="1609725" cy="723900"/>
        </a:xfrm>
        <a:prstGeom prst="arc">
          <a:avLst>
            <a:gd name="adj1" fmla="val -25911754"/>
            <a:gd name="adj2" fmla="val 49652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23</xdr:row>
      <xdr:rowOff>57150</xdr:rowOff>
    </xdr:from>
    <xdr:to>
      <xdr:col>10</xdr:col>
      <xdr:colOff>438150</xdr:colOff>
      <xdr:row>29</xdr:row>
      <xdr:rowOff>38100</xdr:rowOff>
    </xdr:to>
    <xdr:sp>
      <xdr:nvSpPr>
        <xdr:cNvPr id="27" name="Arc 18"/>
        <xdr:cNvSpPr>
          <a:spLocks/>
        </xdr:cNvSpPr>
      </xdr:nvSpPr>
      <xdr:spPr>
        <a:xfrm flipH="1">
          <a:off x="5905500" y="3886200"/>
          <a:ext cx="723900" cy="962025"/>
        </a:xfrm>
        <a:prstGeom prst="arc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59</xdr:row>
      <xdr:rowOff>95250</xdr:rowOff>
    </xdr:from>
    <xdr:to>
      <xdr:col>6</xdr:col>
      <xdr:colOff>419100</xdr:colOff>
      <xdr:row>67</xdr:row>
      <xdr:rowOff>19050</xdr:rowOff>
    </xdr:to>
    <xdr:sp>
      <xdr:nvSpPr>
        <xdr:cNvPr id="28" name="Arc 23"/>
        <xdr:cNvSpPr>
          <a:spLocks/>
        </xdr:cNvSpPr>
      </xdr:nvSpPr>
      <xdr:spPr>
        <a:xfrm>
          <a:off x="3552825" y="9782175"/>
          <a:ext cx="581025" cy="1238250"/>
        </a:xfrm>
        <a:prstGeom prst="arc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105</xdr:row>
      <xdr:rowOff>0</xdr:rowOff>
    </xdr:from>
    <xdr:to>
      <xdr:col>12</xdr:col>
      <xdr:colOff>590550</xdr:colOff>
      <xdr:row>111</xdr:row>
      <xdr:rowOff>152400</xdr:rowOff>
    </xdr:to>
    <xdr:sp>
      <xdr:nvSpPr>
        <xdr:cNvPr id="29" name="Line 27"/>
        <xdr:cNvSpPr>
          <a:spLocks/>
        </xdr:cNvSpPr>
      </xdr:nvSpPr>
      <xdr:spPr>
        <a:xfrm>
          <a:off x="2428875" y="17221200"/>
          <a:ext cx="559117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105</xdr:row>
      <xdr:rowOff>0</xdr:rowOff>
    </xdr:from>
    <xdr:to>
      <xdr:col>12</xdr:col>
      <xdr:colOff>590550</xdr:colOff>
      <xdr:row>111</xdr:row>
      <xdr:rowOff>152400</xdr:rowOff>
    </xdr:to>
    <xdr:sp>
      <xdr:nvSpPr>
        <xdr:cNvPr id="30" name="Line 30"/>
        <xdr:cNvSpPr>
          <a:spLocks/>
        </xdr:cNvSpPr>
      </xdr:nvSpPr>
      <xdr:spPr>
        <a:xfrm>
          <a:off x="2428875" y="17221200"/>
          <a:ext cx="559117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103</xdr:row>
      <xdr:rowOff>57150</xdr:rowOff>
    </xdr:from>
    <xdr:to>
      <xdr:col>10</xdr:col>
      <xdr:colOff>428625</xdr:colOff>
      <xdr:row>109</xdr:row>
      <xdr:rowOff>38100</xdr:rowOff>
    </xdr:to>
    <xdr:sp>
      <xdr:nvSpPr>
        <xdr:cNvPr id="31" name="Arc 33"/>
        <xdr:cNvSpPr>
          <a:spLocks/>
        </xdr:cNvSpPr>
      </xdr:nvSpPr>
      <xdr:spPr>
        <a:xfrm flipH="1">
          <a:off x="5895975" y="16954500"/>
          <a:ext cx="723900" cy="981075"/>
        </a:xfrm>
        <a:prstGeom prst="arc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145</xdr:row>
      <xdr:rowOff>0</xdr:rowOff>
    </xdr:from>
    <xdr:to>
      <xdr:col>12</xdr:col>
      <xdr:colOff>590550</xdr:colOff>
      <xdr:row>151</xdr:row>
      <xdr:rowOff>152400</xdr:rowOff>
    </xdr:to>
    <xdr:sp>
      <xdr:nvSpPr>
        <xdr:cNvPr id="32" name="Line 39"/>
        <xdr:cNvSpPr>
          <a:spLocks/>
        </xdr:cNvSpPr>
      </xdr:nvSpPr>
      <xdr:spPr>
        <a:xfrm>
          <a:off x="2428875" y="23774400"/>
          <a:ext cx="55911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145</xdr:row>
      <xdr:rowOff>0</xdr:rowOff>
    </xdr:from>
    <xdr:to>
      <xdr:col>12</xdr:col>
      <xdr:colOff>590550</xdr:colOff>
      <xdr:row>151</xdr:row>
      <xdr:rowOff>152400</xdr:rowOff>
    </xdr:to>
    <xdr:sp>
      <xdr:nvSpPr>
        <xdr:cNvPr id="33" name="Line 42"/>
        <xdr:cNvSpPr>
          <a:spLocks/>
        </xdr:cNvSpPr>
      </xdr:nvSpPr>
      <xdr:spPr>
        <a:xfrm>
          <a:off x="2428875" y="23774400"/>
          <a:ext cx="55911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143</xdr:row>
      <xdr:rowOff>57150</xdr:rowOff>
    </xdr:from>
    <xdr:to>
      <xdr:col>10</xdr:col>
      <xdr:colOff>428625</xdr:colOff>
      <xdr:row>149</xdr:row>
      <xdr:rowOff>38100</xdr:rowOff>
    </xdr:to>
    <xdr:sp>
      <xdr:nvSpPr>
        <xdr:cNvPr id="34" name="Arc 45"/>
        <xdr:cNvSpPr>
          <a:spLocks/>
        </xdr:cNvSpPr>
      </xdr:nvSpPr>
      <xdr:spPr>
        <a:xfrm flipH="1">
          <a:off x="5895975" y="23488650"/>
          <a:ext cx="723900" cy="990600"/>
        </a:xfrm>
        <a:prstGeom prst="arc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145</xdr:row>
      <xdr:rowOff>0</xdr:rowOff>
    </xdr:from>
    <xdr:to>
      <xdr:col>12</xdr:col>
      <xdr:colOff>590550</xdr:colOff>
      <xdr:row>151</xdr:row>
      <xdr:rowOff>152400</xdr:rowOff>
    </xdr:to>
    <xdr:sp>
      <xdr:nvSpPr>
        <xdr:cNvPr id="35" name="Line 51"/>
        <xdr:cNvSpPr>
          <a:spLocks/>
        </xdr:cNvSpPr>
      </xdr:nvSpPr>
      <xdr:spPr>
        <a:xfrm>
          <a:off x="2428875" y="23774400"/>
          <a:ext cx="55911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145</xdr:row>
      <xdr:rowOff>0</xdr:rowOff>
    </xdr:from>
    <xdr:to>
      <xdr:col>12</xdr:col>
      <xdr:colOff>590550</xdr:colOff>
      <xdr:row>151</xdr:row>
      <xdr:rowOff>152400</xdr:rowOff>
    </xdr:to>
    <xdr:sp>
      <xdr:nvSpPr>
        <xdr:cNvPr id="36" name="Line 54"/>
        <xdr:cNvSpPr>
          <a:spLocks/>
        </xdr:cNvSpPr>
      </xdr:nvSpPr>
      <xdr:spPr>
        <a:xfrm>
          <a:off x="2428875" y="23774400"/>
          <a:ext cx="55911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143</xdr:row>
      <xdr:rowOff>57150</xdr:rowOff>
    </xdr:from>
    <xdr:to>
      <xdr:col>10</xdr:col>
      <xdr:colOff>428625</xdr:colOff>
      <xdr:row>149</xdr:row>
      <xdr:rowOff>38100</xdr:rowOff>
    </xdr:to>
    <xdr:sp>
      <xdr:nvSpPr>
        <xdr:cNvPr id="37" name="Arc 57"/>
        <xdr:cNvSpPr>
          <a:spLocks/>
        </xdr:cNvSpPr>
      </xdr:nvSpPr>
      <xdr:spPr>
        <a:xfrm flipH="1">
          <a:off x="5895975" y="23488650"/>
          <a:ext cx="723900" cy="990600"/>
        </a:xfrm>
        <a:prstGeom prst="arc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145</xdr:row>
      <xdr:rowOff>0</xdr:rowOff>
    </xdr:from>
    <xdr:to>
      <xdr:col>12</xdr:col>
      <xdr:colOff>590550</xdr:colOff>
      <xdr:row>151</xdr:row>
      <xdr:rowOff>152400</xdr:rowOff>
    </xdr:to>
    <xdr:sp>
      <xdr:nvSpPr>
        <xdr:cNvPr id="38" name="Line 63"/>
        <xdr:cNvSpPr>
          <a:spLocks/>
        </xdr:cNvSpPr>
      </xdr:nvSpPr>
      <xdr:spPr>
        <a:xfrm>
          <a:off x="2428875" y="23774400"/>
          <a:ext cx="55911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145</xdr:row>
      <xdr:rowOff>0</xdr:rowOff>
    </xdr:from>
    <xdr:to>
      <xdr:col>12</xdr:col>
      <xdr:colOff>590550</xdr:colOff>
      <xdr:row>151</xdr:row>
      <xdr:rowOff>152400</xdr:rowOff>
    </xdr:to>
    <xdr:sp>
      <xdr:nvSpPr>
        <xdr:cNvPr id="39" name="Line 66"/>
        <xdr:cNvSpPr>
          <a:spLocks/>
        </xdr:cNvSpPr>
      </xdr:nvSpPr>
      <xdr:spPr>
        <a:xfrm>
          <a:off x="2428875" y="23774400"/>
          <a:ext cx="55911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143</xdr:row>
      <xdr:rowOff>57150</xdr:rowOff>
    </xdr:from>
    <xdr:to>
      <xdr:col>10</xdr:col>
      <xdr:colOff>428625</xdr:colOff>
      <xdr:row>149</xdr:row>
      <xdr:rowOff>38100</xdr:rowOff>
    </xdr:to>
    <xdr:sp>
      <xdr:nvSpPr>
        <xdr:cNvPr id="40" name="Arc 69"/>
        <xdr:cNvSpPr>
          <a:spLocks/>
        </xdr:cNvSpPr>
      </xdr:nvSpPr>
      <xdr:spPr>
        <a:xfrm flipH="1">
          <a:off x="5895975" y="23488650"/>
          <a:ext cx="723900" cy="990600"/>
        </a:xfrm>
        <a:prstGeom prst="arc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145</xdr:row>
      <xdr:rowOff>0</xdr:rowOff>
    </xdr:from>
    <xdr:to>
      <xdr:col>12</xdr:col>
      <xdr:colOff>590550</xdr:colOff>
      <xdr:row>151</xdr:row>
      <xdr:rowOff>152400</xdr:rowOff>
    </xdr:to>
    <xdr:sp>
      <xdr:nvSpPr>
        <xdr:cNvPr id="41" name="Line 75"/>
        <xdr:cNvSpPr>
          <a:spLocks/>
        </xdr:cNvSpPr>
      </xdr:nvSpPr>
      <xdr:spPr>
        <a:xfrm>
          <a:off x="2428875" y="23774400"/>
          <a:ext cx="55911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145</xdr:row>
      <xdr:rowOff>0</xdr:rowOff>
    </xdr:from>
    <xdr:to>
      <xdr:col>12</xdr:col>
      <xdr:colOff>590550</xdr:colOff>
      <xdr:row>151</xdr:row>
      <xdr:rowOff>152400</xdr:rowOff>
    </xdr:to>
    <xdr:sp>
      <xdr:nvSpPr>
        <xdr:cNvPr id="42" name="Line 78"/>
        <xdr:cNvSpPr>
          <a:spLocks/>
        </xdr:cNvSpPr>
      </xdr:nvSpPr>
      <xdr:spPr>
        <a:xfrm>
          <a:off x="2428875" y="23774400"/>
          <a:ext cx="55911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143</xdr:row>
      <xdr:rowOff>57150</xdr:rowOff>
    </xdr:from>
    <xdr:to>
      <xdr:col>10</xdr:col>
      <xdr:colOff>428625</xdr:colOff>
      <xdr:row>149</xdr:row>
      <xdr:rowOff>38100</xdr:rowOff>
    </xdr:to>
    <xdr:sp>
      <xdr:nvSpPr>
        <xdr:cNvPr id="43" name="Arc 81"/>
        <xdr:cNvSpPr>
          <a:spLocks/>
        </xdr:cNvSpPr>
      </xdr:nvSpPr>
      <xdr:spPr>
        <a:xfrm flipH="1">
          <a:off x="5895975" y="23488650"/>
          <a:ext cx="723900" cy="990600"/>
        </a:xfrm>
        <a:prstGeom prst="arc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145</xdr:row>
      <xdr:rowOff>0</xdr:rowOff>
    </xdr:from>
    <xdr:to>
      <xdr:col>12</xdr:col>
      <xdr:colOff>590550</xdr:colOff>
      <xdr:row>151</xdr:row>
      <xdr:rowOff>152400</xdr:rowOff>
    </xdr:to>
    <xdr:sp>
      <xdr:nvSpPr>
        <xdr:cNvPr id="44" name="Line 87"/>
        <xdr:cNvSpPr>
          <a:spLocks/>
        </xdr:cNvSpPr>
      </xdr:nvSpPr>
      <xdr:spPr>
        <a:xfrm>
          <a:off x="2428875" y="23774400"/>
          <a:ext cx="55911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145</xdr:row>
      <xdr:rowOff>0</xdr:rowOff>
    </xdr:from>
    <xdr:to>
      <xdr:col>12</xdr:col>
      <xdr:colOff>590550</xdr:colOff>
      <xdr:row>151</xdr:row>
      <xdr:rowOff>152400</xdr:rowOff>
    </xdr:to>
    <xdr:sp>
      <xdr:nvSpPr>
        <xdr:cNvPr id="45" name="Line 90"/>
        <xdr:cNvSpPr>
          <a:spLocks/>
        </xdr:cNvSpPr>
      </xdr:nvSpPr>
      <xdr:spPr>
        <a:xfrm>
          <a:off x="2428875" y="23774400"/>
          <a:ext cx="55911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143</xdr:row>
      <xdr:rowOff>57150</xdr:rowOff>
    </xdr:from>
    <xdr:to>
      <xdr:col>10</xdr:col>
      <xdr:colOff>428625</xdr:colOff>
      <xdr:row>149</xdr:row>
      <xdr:rowOff>38100</xdr:rowOff>
    </xdr:to>
    <xdr:sp>
      <xdr:nvSpPr>
        <xdr:cNvPr id="46" name="Arc 93"/>
        <xdr:cNvSpPr>
          <a:spLocks/>
        </xdr:cNvSpPr>
      </xdr:nvSpPr>
      <xdr:spPr>
        <a:xfrm flipH="1">
          <a:off x="5895975" y="23488650"/>
          <a:ext cx="723900" cy="990600"/>
        </a:xfrm>
        <a:prstGeom prst="arc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145</xdr:row>
      <xdr:rowOff>0</xdr:rowOff>
    </xdr:from>
    <xdr:to>
      <xdr:col>12</xdr:col>
      <xdr:colOff>590550</xdr:colOff>
      <xdr:row>151</xdr:row>
      <xdr:rowOff>152400</xdr:rowOff>
    </xdr:to>
    <xdr:sp>
      <xdr:nvSpPr>
        <xdr:cNvPr id="47" name="Line 99"/>
        <xdr:cNvSpPr>
          <a:spLocks/>
        </xdr:cNvSpPr>
      </xdr:nvSpPr>
      <xdr:spPr>
        <a:xfrm>
          <a:off x="2428875" y="23774400"/>
          <a:ext cx="55911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145</xdr:row>
      <xdr:rowOff>0</xdr:rowOff>
    </xdr:from>
    <xdr:to>
      <xdr:col>12</xdr:col>
      <xdr:colOff>590550</xdr:colOff>
      <xdr:row>151</xdr:row>
      <xdr:rowOff>152400</xdr:rowOff>
    </xdr:to>
    <xdr:sp>
      <xdr:nvSpPr>
        <xdr:cNvPr id="48" name="Line 102"/>
        <xdr:cNvSpPr>
          <a:spLocks/>
        </xdr:cNvSpPr>
      </xdr:nvSpPr>
      <xdr:spPr>
        <a:xfrm>
          <a:off x="2428875" y="23774400"/>
          <a:ext cx="55911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143</xdr:row>
      <xdr:rowOff>57150</xdr:rowOff>
    </xdr:from>
    <xdr:to>
      <xdr:col>10</xdr:col>
      <xdr:colOff>428625</xdr:colOff>
      <xdr:row>149</xdr:row>
      <xdr:rowOff>38100</xdr:rowOff>
    </xdr:to>
    <xdr:sp>
      <xdr:nvSpPr>
        <xdr:cNvPr id="49" name="Arc 105"/>
        <xdr:cNvSpPr>
          <a:spLocks/>
        </xdr:cNvSpPr>
      </xdr:nvSpPr>
      <xdr:spPr>
        <a:xfrm flipH="1">
          <a:off x="5895975" y="23488650"/>
          <a:ext cx="723900" cy="990600"/>
        </a:xfrm>
        <a:prstGeom prst="arc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87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7" width="9.28125" style="0" customWidth="1"/>
    <col min="18" max="18" width="255.57421875" style="0" hidden="1" customWidth="1"/>
    <col min="19" max="80" width="9.28125" style="0" hidden="1" customWidth="1"/>
    <col min="81" max="82" width="0" style="0" hidden="1" customWidth="1"/>
    <col min="83" max="110" width="9.28125" style="0" hidden="1" customWidth="1"/>
    <col min="111" max="112" width="0" style="0" hidden="1" customWidth="1"/>
    <col min="113" max="16384" width="9.28125" style="0" hidden="1" customWidth="1"/>
  </cols>
  <sheetData>
    <row r="2" spans="2:7" ht="12.75">
      <c r="B2" s="1"/>
      <c r="C2" s="2"/>
      <c r="D2" s="2"/>
      <c r="G2" s="2"/>
    </row>
    <row r="3" spans="3:7" ht="12.75">
      <c r="C3" s="2"/>
      <c r="D3" s="2"/>
      <c r="G3" s="2"/>
    </row>
    <row r="4" spans="3:7" ht="12.75">
      <c r="C4" s="2"/>
      <c r="G4" s="2"/>
    </row>
    <row r="5" spans="3:7" ht="12.75">
      <c r="C5" s="2"/>
      <c r="G5" s="2"/>
    </row>
    <row r="6" spans="3:7" ht="18">
      <c r="C6" s="2"/>
      <c r="G6" s="49" t="s">
        <v>35</v>
      </c>
    </row>
    <row r="7" spans="3:7" ht="12.75">
      <c r="C7" s="2"/>
      <c r="G7" s="2"/>
    </row>
    <row r="8" spans="3:7" ht="12.75">
      <c r="C8" s="2"/>
      <c r="G8" t="s">
        <v>34</v>
      </c>
    </row>
    <row r="13" spans="8:9" ht="12.75">
      <c r="H13" s="6"/>
      <c r="I13" s="4"/>
    </row>
    <row r="17" ht="13.5" thickBot="1">
      <c r="F17" s="3" t="s">
        <v>3</v>
      </c>
    </row>
    <row r="18" spans="6:9" ht="13.5" thickBot="1">
      <c r="F18" s="52">
        <v>10</v>
      </c>
      <c r="H18" s="6" t="s">
        <v>2</v>
      </c>
      <c r="I18" s="8">
        <f>DEGREES(ACOS((($I$30)^2-(($K$20)^2+($F$18)^2))/(-2*$K$20*$F$18)))</f>
        <v>59.99999999999999</v>
      </c>
    </row>
    <row r="19" spans="5:11" ht="13.5" thickBot="1">
      <c r="E19" s="5"/>
      <c r="K19" s="3" t="s">
        <v>4</v>
      </c>
    </row>
    <row r="20" ht="13.5" thickBot="1">
      <c r="K20" s="52">
        <v>10</v>
      </c>
    </row>
    <row r="22" ht="12.75">
      <c r="H22" s="2" t="s">
        <v>6</v>
      </c>
    </row>
    <row r="24" spans="4:9" ht="12.75">
      <c r="D24" s="7"/>
      <c r="F24" s="7" t="s">
        <v>1</v>
      </c>
      <c r="H24" s="3" t="s">
        <v>9</v>
      </c>
      <c r="I24" s="14">
        <f>($I$30*$K$20*SIN(RADIANS($K$28))/2)</f>
        <v>43.30127018922193</v>
      </c>
    </row>
    <row r="25" spans="4:6" ht="12.75">
      <c r="D25" s="7"/>
      <c r="F25" s="9">
        <f>DEGREES(ACOS((($K$20)^2-(($F$18)^2+($I$30)^2))/(-2*$F$18*$I$30)))</f>
        <v>59.99999999999999</v>
      </c>
    </row>
    <row r="26" ht="12.75">
      <c r="D26" s="3"/>
    </row>
    <row r="27" spans="4:11" ht="12.75">
      <c r="D27" s="3"/>
      <c r="K27" s="7" t="s">
        <v>0</v>
      </c>
    </row>
    <row r="28" ht="12.75">
      <c r="K28" s="9">
        <f>DEGREES(ACOS((($F$18)^2-(($K$20)^2+($I$30)^2))/(-2*$K$20*$I$30)))</f>
        <v>59.99999999999999</v>
      </c>
    </row>
    <row r="29" ht="13.5" thickBot="1"/>
    <row r="30" spans="8:9" ht="13.5" thickBot="1">
      <c r="H30" s="5" t="s">
        <v>5</v>
      </c>
      <c r="I30" s="52">
        <v>10</v>
      </c>
    </row>
    <row r="37" spans="8:10" ht="12.75">
      <c r="H37" s="1" t="s">
        <v>8</v>
      </c>
      <c r="I37" s="17"/>
      <c r="J37" s="17"/>
    </row>
    <row r="38" spans="8:10" ht="12.75">
      <c r="H38" s="1" t="s">
        <v>7</v>
      </c>
      <c r="I38" s="17"/>
      <c r="J38" s="17"/>
    </row>
    <row r="53" spans="8:9" ht="12.75">
      <c r="H53" s="6"/>
      <c r="I53" s="4"/>
    </row>
    <row r="57" spans="6:7" ht="12.75">
      <c r="F57" s="11" t="s">
        <v>3</v>
      </c>
      <c r="G57" s="12"/>
    </row>
    <row r="58" spans="6:9" ht="12.75">
      <c r="F58" s="5">
        <f>SQRT(($K$60)^2+($I$70)^2-2*$K$60*$I$70*COS(RADIANS($K$68)))</f>
        <v>9.999999999999998</v>
      </c>
      <c r="H58" s="6" t="s">
        <v>2</v>
      </c>
      <c r="I58" s="9">
        <f>DEGREES(ACOS((($I$70)^2-(($F$58)^2+($K$60)^2))/(-2*$F$58*$K$60)))</f>
        <v>60.00000000000001</v>
      </c>
    </row>
    <row r="59" spans="5:11" ht="13.5" thickBot="1">
      <c r="E59" s="5"/>
      <c r="K59" s="3" t="s">
        <v>4</v>
      </c>
    </row>
    <row r="60" ht="13.5" thickBot="1">
      <c r="K60" s="52">
        <v>10</v>
      </c>
    </row>
    <row r="62" ht="12.75">
      <c r="H62" s="2" t="s">
        <v>8</v>
      </c>
    </row>
    <row r="63" ht="12.75">
      <c r="H63" s="2" t="s">
        <v>7</v>
      </c>
    </row>
    <row r="64" spans="4:6" ht="12.75">
      <c r="D64" s="7"/>
      <c r="F64" s="7" t="s">
        <v>1</v>
      </c>
    </row>
    <row r="65" spans="4:9" ht="12.75">
      <c r="D65" s="7"/>
      <c r="F65" s="9">
        <f>DEGREES(ACOS((($K$60)^2-(($F$58)^2+($I$70)^2))/(-2*$F$58*$I$70)))</f>
        <v>60.00000000000001</v>
      </c>
      <c r="H65" s="3" t="s">
        <v>9</v>
      </c>
      <c r="I65" s="14">
        <f>($I$70*$K$60*SIN(RADIANS($K$68))/2)</f>
        <v>43.30127018922193</v>
      </c>
    </row>
    <row r="66" ht="12.75">
      <c r="D66" s="3"/>
    </row>
    <row r="67" spans="4:11" ht="13.5" thickBot="1">
      <c r="D67" s="3"/>
      <c r="K67" s="7" t="s">
        <v>0</v>
      </c>
    </row>
    <row r="68" ht="13.5" thickBot="1">
      <c r="K68" s="53">
        <v>60</v>
      </c>
    </row>
    <row r="69" ht="13.5" thickBot="1"/>
    <row r="70" spans="8:9" ht="13.5" thickBot="1">
      <c r="H70" s="5" t="s">
        <v>5</v>
      </c>
      <c r="I70" s="52">
        <v>10</v>
      </c>
    </row>
    <row r="75" ht="12.75" customHeight="1"/>
    <row r="76" ht="14.25" customHeight="1"/>
    <row r="78" spans="8:10" ht="12.75">
      <c r="H78" s="1" t="s">
        <v>10</v>
      </c>
      <c r="I78" s="17"/>
      <c r="J78" s="17"/>
    </row>
    <row r="79" spans="8:10" ht="12.75">
      <c r="H79" s="1" t="s">
        <v>11</v>
      </c>
      <c r="I79" s="17"/>
      <c r="J79" s="17"/>
    </row>
    <row r="93" spans="8:9" ht="12.75">
      <c r="H93" s="6"/>
      <c r="I93" s="4"/>
    </row>
    <row r="97" ht="13.5" thickBot="1">
      <c r="F97" s="3" t="s">
        <v>3</v>
      </c>
    </row>
    <row r="98" spans="6:9" ht="13.5" thickBot="1">
      <c r="F98" s="52">
        <v>10</v>
      </c>
      <c r="H98" s="6" t="s">
        <v>2</v>
      </c>
      <c r="I98" s="8">
        <f>DEGREES(ASIN($I$110*SIN(RADIANS($K$108))/$F$98))</f>
        <v>59.99999999999999</v>
      </c>
    </row>
    <row r="99" spans="5:11" ht="12.75">
      <c r="E99" s="5"/>
      <c r="K99" s="3" t="s">
        <v>4</v>
      </c>
    </row>
    <row r="100" ht="12.75">
      <c r="K100" s="8">
        <f>$F$98*SIN(RADIANS($F$105))/(SIN(RADIANS($K$108)))</f>
        <v>10</v>
      </c>
    </row>
    <row r="102" ht="12.75">
      <c r="H102" s="2" t="s">
        <v>10</v>
      </c>
    </row>
    <row r="103" ht="12.75">
      <c r="H103" s="2" t="s">
        <v>11</v>
      </c>
    </row>
    <row r="104" spans="4:6" ht="12.75">
      <c r="D104" s="7"/>
      <c r="F104" s="7" t="s">
        <v>1</v>
      </c>
    </row>
    <row r="105" spans="4:16" ht="12.75">
      <c r="D105" s="7"/>
      <c r="F105" s="9">
        <f>180-($I$98+$K$108)</f>
        <v>60</v>
      </c>
      <c r="H105" s="3" t="s">
        <v>9</v>
      </c>
      <c r="I105" s="14">
        <f>($I$110*$K$100*SIN(RADIANS($K$108))/2)</f>
        <v>43.30127018922193</v>
      </c>
      <c r="M105" s="2"/>
      <c r="N105" s="2"/>
      <c r="O105" s="2"/>
      <c r="P105" s="2"/>
    </row>
    <row r="106" ht="12.75">
      <c r="D106" s="3"/>
    </row>
    <row r="107" spans="4:11" ht="13.5" thickBot="1">
      <c r="D107" s="3"/>
      <c r="K107" s="7" t="s">
        <v>0</v>
      </c>
    </row>
    <row r="108" ht="13.5" thickBot="1">
      <c r="K108" s="53">
        <v>60</v>
      </c>
    </row>
    <row r="109" ht="13.5" thickBot="1"/>
    <row r="110" spans="8:9" ht="13.5" thickBot="1">
      <c r="H110" s="5" t="s">
        <v>5</v>
      </c>
      <c r="I110" s="52">
        <v>10</v>
      </c>
    </row>
    <row r="118" spans="8:10" ht="12.75">
      <c r="H118" s="1" t="s">
        <v>12</v>
      </c>
      <c r="I118" s="17"/>
      <c r="J118" s="17"/>
    </row>
    <row r="119" spans="8:10" ht="12.75">
      <c r="H119" s="1" t="s">
        <v>13</v>
      </c>
      <c r="I119" s="17"/>
      <c r="J119" s="17"/>
    </row>
    <row r="133" spans="8:9" ht="12.75">
      <c r="H133" s="6"/>
      <c r="I133" s="4"/>
    </row>
    <row r="137" ht="12.75">
      <c r="F137" s="3" t="s">
        <v>3</v>
      </c>
    </row>
    <row r="138" spans="6:9" ht="12.75">
      <c r="F138" s="13">
        <f>(SIN(RADIANS($K$148))*$K$140)/SIN(RADIANS($F$145))</f>
        <v>10</v>
      </c>
      <c r="H138" s="6" t="s">
        <v>2</v>
      </c>
      <c r="I138" s="8">
        <f>180-($F$145+$K$148)</f>
        <v>60</v>
      </c>
    </row>
    <row r="139" spans="5:11" ht="13.5" thickBot="1">
      <c r="E139" s="5"/>
      <c r="K139" s="3" t="s">
        <v>4</v>
      </c>
    </row>
    <row r="140" ht="13.5" thickBot="1">
      <c r="K140" s="52">
        <v>10</v>
      </c>
    </row>
    <row r="142" ht="12.75">
      <c r="H142" s="2" t="s">
        <v>12</v>
      </c>
    </row>
    <row r="143" ht="12.75">
      <c r="H143" s="2" t="s">
        <v>13</v>
      </c>
    </row>
    <row r="144" spans="4:16" ht="13.5" thickBot="1">
      <c r="D144" s="7"/>
      <c r="F144" s="7" t="s">
        <v>1</v>
      </c>
      <c r="M144" s="2"/>
      <c r="N144" s="2"/>
      <c r="O144" s="2"/>
      <c r="P144" s="2"/>
    </row>
    <row r="145" spans="4:9" ht="13.5" thickBot="1">
      <c r="D145" s="7"/>
      <c r="F145" s="53">
        <v>60</v>
      </c>
      <c r="H145" s="3" t="s">
        <v>9</v>
      </c>
      <c r="I145" s="14">
        <f>($I$150*$K$140*SIN(RADIANS($K$148))/2)</f>
        <v>43.30127018922193</v>
      </c>
    </row>
    <row r="146" ht="12.75">
      <c r="D146" s="3"/>
    </row>
    <row r="147" spans="4:11" ht="13.5" thickBot="1">
      <c r="D147" s="3"/>
      <c r="K147" s="7" t="s">
        <v>0</v>
      </c>
    </row>
    <row r="148" ht="13.5" thickBot="1">
      <c r="K148" s="53">
        <v>60</v>
      </c>
    </row>
    <row r="150" spans="8:9" ht="12.75">
      <c r="H150" s="5" t="s">
        <v>5</v>
      </c>
      <c r="I150" s="13">
        <f>(SIN(RADIANS($I$138))*$K$140)/SIN(RADIANS($F$145))</f>
        <v>10</v>
      </c>
    </row>
    <row r="158" ht="12.75">
      <c r="H158" s="1" t="s">
        <v>18</v>
      </c>
    </row>
    <row r="173" spans="8:9" ht="12.75">
      <c r="H173" s="6" t="s">
        <v>2</v>
      </c>
      <c r="I173" s="8">
        <f>180-($F$185+$K$188)</f>
        <v>60</v>
      </c>
    </row>
    <row r="177" spans="6:9" ht="12.75">
      <c r="F177" s="3" t="s">
        <v>3</v>
      </c>
      <c r="H177" s="8">
        <f>90-$F$185</f>
        <v>30</v>
      </c>
      <c r="I177" s="8">
        <f>90-$K$188</f>
        <v>30</v>
      </c>
    </row>
    <row r="178" spans="6:9" ht="12.75">
      <c r="F178" s="13">
        <f>$I$190*SIN(RADIANS($K$188))/SIN(RADIANS($I$173))</f>
        <v>10</v>
      </c>
      <c r="I178" s="8"/>
    </row>
    <row r="179" spans="5:11" ht="12.75">
      <c r="E179" s="5"/>
      <c r="K179" s="3" t="s">
        <v>4</v>
      </c>
    </row>
    <row r="180" ht="12.75">
      <c r="K180" s="13">
        <f>$I$190*SIN(RADIANS($F$185))/SIN(RADIANS($I$173))</f>
        <v>10</v>
      </c>
    </row>
    <row r="181" spans="8:9" ht="12.75">
      <c r="H181" s="5" t="s">
        <v>14</v>
      </c>
      <c r="I181" s="4">
        <f>$K$180*SIN(RADIANS($K$188))</f>
        <v>8.660254037844386</v>
      </c>
    </row>
    <row r="182" ht="12.75">
      <c r="H182" s="2"/>
    </row>
    <row r="183" ht="12.75">
      <c r="I183" s="3" t="s">
        <v>9</v>
      </c>
    </row>
    <row r="184" spans="4:9" ht="13.5" thickBot="1">
      <c r="D184" s="7"/>
      <c r="F184" s="7" t="s">
        <v>1</v>
      </c>
      <c r="I184">
        <f>($I$190*$I$181)/2</f>
        <v>43.301270189221924</v>
      </c>
    </row>
    <row r="185" spans="4:6" ht="13.5" thickBot="1">
      <c r="D185" s="7"/>
      <c r="F185" s="53">
        <v>60</v>
      </c>
    </row>
    <row r="186" ht="12.75">
      <c r="D186" s="3"/>
    </row>
    <row r="187" spans="4:11" ht="13.5" thickBot="1">
      <c r="D187" s="3"/>
      <c r="K187" s="7" t="s">
        <v>0</v>
      </c>
    </row>
    <row r="188" spans="5:11" ht="13.5" thickBot="1">
      <c r="E188" s="5" t="s">
        <v>15</v>
      </c>
      <c r="F188" s="4">
        <f>$F$178*COS(RADIANS($F$185))</f>
        <v>5.000000000000001</v>
      </c>
      <c r="K188" s="53">
        <v>60</v>
      </c>
    </row>
    <row r="189" ht="13.5" thickBot="1"/>
    <row r="190" spans="8:9" ht="13.5" thickBot="1">
      <c r="H190" s="5" t="s">
        <v>5</v>
      </c>
      <c r="I190" s="52">
        <v>10</v>
      </c>
    </row>
    <row r="192" spans="10:11" ht="12.75">
      <c r="J192" s="5" t="s">
        <v>16</v>
      </c>
      <c r="K192" s="4">
        <f>$K$180*COS(RADIANS($K$188))</f>
        <v>5.000000000000001</v>
      </c>
    </row>
    <row r="199" ht="12.75">
      <c r="G199" s="1" t="s">
        <v>19</v>
      </c>
    </row>
    <row r="212" ht="12.75">
      <c r="D212" s="1"/>
    </row>
    <row r="213" ht="12.75">
      <c r="D213" s="17"/>
    </row>
    <row r="214" ht="12.75">
      <c r="I214" s="28"/>
    </row>
    <row r="215" spans="7:8" ht="12.75">
      <c r="G215" s="1" t="s">
        <v>19</v>
      </c>
      <c r="H215" s="20"/>
    </row>
    <row r="216" ht="12.75">
      <c r="H216" s="8" t="s">
        <v>21</v>
      </c>
    </row>
    <row r="217" spans="7:8" ht="12.75">
      <c r="G217" s="30"/>
      <c r="H217" s="9">
        <f>DEGREES($J$236)</f>
        <v>59.99999999999999</v>
      </c>
    </row>
    <row r="219" ht="12.75">
      <c r="J219" s="4"/>
    </row>
    <row r="220" spans="11:12" ht="12.75">
      <c r="K220" s="6" t="s">
        <v>26</v>
      </c>
      <c r="L220" s="17"/>
    </row>
    <row r="221" spans="6:14" ht="12.75">
      <c r="F221" s="27" t="s">
        <v>26</v>
      </c>
      <c r="G221" s="31">
        <f>SQRT(($L$223)^2+($H$234)^2-2*$L$223*$H$234*COS($J$236))</f>
        <v>8.660254037844386</v>
      </c>
      <c r="K221" s="10">
        <f>SQRT(($H$230)^2+($H$235)^2-2*$H$230*$H$235*COS($J$234))</f>
        <v>8.660254037844386</v>
      </c>
      <c r="N221" s="20"/>
    </row>
    <row r="222" spans="2:14" ht="13.5" thickBot="1">
      <c r="B222" s="29"/>
      <c r="L222" t="s">
        <v>4</v>
      </c>
      <c r="N222" s="20"/>
    </row>
    <row r="223" spans="2:14" ht="13.5" thickBot="1">
      <c r="B223" s="22"/>
      <c r="F223" t="s">
        <v>3</v>
      </c>
      <c r="G223" s="22"/>
      <c r="H223" s="16"/>
      <c r="L223" s="52">
        <v>10</v>
      </c>
      <c r="N223" s="27"/>
    </row>
    <row r="224" spans="2:8" ht="13.5" thickBot="1">
      <c r="B224" s="22"/>
      <c r="F224" s="52">
        <v>10</v>
      </c>
      <c r="G224" s="24"/>
      <c r="H224" s="23"/>
    </row>
    <row r="225" spans="7:13" ht="12.75">
      <c r="G225" s="24"/>
      <c r="H225" s="23"/>
      <c r="M225" s="2"/>
    </row>
    <row r="226" ht="12.75">
      <c r="J226" s="3" t="s">
        <v>9</v>
      </c>
    </row>
    <row r="227" spans="2:14" ht="12.75">
      <c r="B227" s="26"/>
      <c r="E227" s="8" t="s">
        <v>20</v>
      </c>
      <c r="J227" s="3">
        <f>SQRT(($I$240)*($I$240-$F$224)*($I$240-$L$223)*($I$240-$H$230))</f>
        <v>43.30127018922193</v>
      </c>
      <c r="N227" s="8" t="s">
        <v>22</v>
      </c>
    </row>
    <row r="228" spans="2:14" ht="12.75">
      <c r="B228" s="6"/>
      <c r="E228" s="9">
        <f>DEGREES($J$235)</f>
        <v>59.99999999999999</v>
      </c>
      <c r="N228" s="9">
        <f>DEGREES($J$234)</f>
        <v>59.99999999999999</v>
      </c>
    </row>
    <row r="229" spans="2:10" ht="13.5" thickBot="1">
      <c r="B229" s="28"/>
      <c r="H229" t="s">
        <v>5</v>
      </c>
      <c r="J229" s="26" t="s">
        <v>26</v>
      </c>
    </row>
    <row r="230" spans="2:14" ht="13.5" thickBot="1">
      <c r="B230" s="20"/>
      <c r="E230" s="4"/>
      <c r="G230" s="19"/>
      <c r="H230" s="52">
        <v>10</v>
      </c>
      <c r="J230" s="30">
        <f>SQRT(($L$223)^2+($H$236)^2-2*$L$223*$H$236*COS($J$234))</f>
        <v>8.660254037844386</v>
      </c>
      <c r="K230" s="19"/>
      <c r="N230" s="20"/>
    </row>
    <row r="231" spans="2:14" ht="12.75">
      <c r="B231" s="20"/>
      <c r="E231" s="4"/>
      <c r="N231" s="20"/>
    </row>
    <row r="233" spans="7:11" ht="12.75">
      <c r="G233" s="33"/>
      <c r="H233" s="34" t="s">
        <v>17</v>
      </c>
      <c r="I233" s="33"/>
      <c r="J233" s="35"/>
      <c r="K233" s="36"/>
    </row>
    <row r="234" spans="7:11" ht="12.75">
      <c r="G234" s="37" t="s">
        <v>27</v>
      </c>
      <c r="H234" s="38">
        <f>0.5*$F$224</f>
        <v>5</v>
      </c>
      <c r="I234" s="37" t="s">
        <v>23</v>
      </c>
      <c r="J234" s="38">
        <f>ACOS((($F$224)^2-($L$223)^2-($H$230)^2)/(-2*$L$223*$H$230))</f>
        <v>1.0471975511965976</v>
      </c>
      <c r="K234" s="33"/>
    </row>
    <row r="235" spans="7:13" ht="12.75">
      <c r="G235" s="37" t="s">
        <v>28</v>
      </c>
      <c r="H235" s="38">
        <f>0.5*$L$223</f>
        <v>5</v>
      </c>
      <c r="I235" s="37" t="s">
        <v>24</v>
      </c>
      <c r="J235" s="38">
        <f>ACOS((($L$223)^2-($F$224)^2-($H$230)^2)/(-2*$F$224*$H$230))</f>
        <v>1.0471975511965976</v>
      </c>
      <c r="K235" s="33"/>
      <c r="M235" s="15"/>
    </row>
    <row r="236" spans="7:11" ht="12.75">
      <c r="G236" s="37" t="s">
        <v>29</v>
      </c>
      <c r="H236" s="38">
        <f>0.5*$H$230</f>
        <v>5</v>
      </c>
      <c r="I236" s="37" t="s">
        <v>25</v>
      </c>
      <c r="J236" s="38">
        <f>ACOS((($H$230)^2-($L$223)^2-($F$224)^2)/(-2*$L$223*$F$224))</f>
        <v>1.0471975511965976</v>
      </c>
      <c r="K236" s="33"/>
    </row>
    <row r="237" spans="7:11" ht="12.75">
      <c r="G237" s="33"/>
      <c r="H237" s="39" t="s">
        <v>26</v>
      </c>
      <c r="I237" s="40">
        <f>SQRT(($H$230)^2+($H$234)^2-2*$H$230*$H$234*COS($J$235))</f>
        <v>8.660254037844386</v>
      </c>
      <c r="J237" s="40">
        <f>SQRT(($L$223)^2+($H$234)^2-2*$L$223*$H$234*COS($J$236))</f>
        <v>8.660254037844386</v>
      </c>
      <c r="K237" s="33"/>
    </row>
    <row r="238" spans="6:11" ht="12.75">
      <c r="F238" s="25"/>
      <c r="G238" s="33"/>
      <c r="H238" s="37" t="s">
        <v>26</v>
      </c>
      <c r="I238" s="41">
        <f>SQRT(($F$224)^2+($H$235)^2-2*$F$224*$H$235*COS($J$236))</f>
        <v>8.660254037844386</v>
      </c>
      <c r="J238" s="42">
        <f>SQRT(($H$230)^2+($H$235)^2-2*$H$230*$H$235*COS($J$234))</f>
        <v>8.660254037844386</v>
      </c>
      <c r="K238" s="33"/>
    </row>
    <row r="239" spans="6:11" ht="12.75">
      <c r="F239" s="25"/>
      <c r="G239" s="33"/>
      <c r="H239" s="43" t="s">
        <v>26</v>
      </c>
      <c r="I239" s="44">
        <f>SQRT(($F$224)^2+($H$236)^2-2*$F$224*$H$236*COS($J$235))</f>
        <v>8.660254037844386</v>
      </c>
      <c r="J239" s="44">
        <f>SQRT(($L$223)^2+($H$236)^2-2*$L$223*$H$236*COS($J$234))</f>
        <v>8.660254037844386</v>
      </c>
      <c r="K239" s="33"/>
    </row>
    <row r="240" spans="4:11" ht="12.75">
      <c r="D240" s="21"/>
      <c r="E240" s="18"/>
      <c r="F240" s="4"/>
      <c r="G240" s="45"/>
      <c r="H240" s="45" t="s">
        <v>30</v>
      </c>
      <c r="I240" s="46">
        <f>0.5*($F$224+$L$223+$H$230)</f>
        <v>15</v>
      </c>
      <c r="J240" s="33"/>
      <c r="K240" s="33"/>
    </row>
    <row r="241" spans="4:11" ht="12.75">
      <c r="D241" s="21"/>
      <c r="E241" s="18"/>
      <c r="F241" s="4"/>
      <c r="G241" s="45"/>
      <c r="H241" s="38"/>
      <c r="I241" s="47"/>
      <c r="J241" s="33"/>
      <c r="K241" s="33"/>
    </row>
    <row r="242" spans="4:9" ht="12.75">
      <c r="D242" s="21"/>
      <c r="E242" s="18"/>
      <c r="F242" s="4"/>
      <c r="G242" s="5"/>
      <c r="H242" s="4"/>
      <c r="I242" s="21"/>
    </row>
    <row r="243" spans="4:9" ht="12.75">
      <c r="D243" s="25"/>
      <c r="E243" s="18"/>
      <c r="F243" s="4"/>
      <c r="G243" s="5"/>
      <c r="H243" s="8"/>
      <c r="I243" s="21"/>
    </row>
    <row r="244" spans="4:6" ht="12.75">
      <c r="D244" s="25"/>
      <c r="E244" s="18"/>
      <c r="F244" s="4"/>
    </row>
    <row r="245" spans="4:8" ht="12.75">
      <c r="D245" s="21"/>
      <c r="E245" s="18"/>
      <c r="F245" s="4"/>
      <c r="H245" s="1" t="s">
        <v>31</v>
      </c>
    </row>
    <row r="246" spans="4:5" ht="12.75">
      <c r="D246" s="21"/>
      <c r="E246" s="18"/>
    </row>
    <row r="247" spans="4:5" ht="12.75">
      <c r="D247" s="21"/>
      <c r="E247" s="18"/>
    </row>
    <row r="248" spans="4:5" ht="12.75">
      <c r="D248" s="21"/>
      <c r="E248" s="18"/>
    </row>
    <row r="249" spans="4:5" ht="12.75">
      <c r="D249" s="25"/>
      <c r="E249" s="18"/>
    </row>
    <row r="250" spans="4:5" ht="12.75">
      <c r="D250" s="25"/>
      <c r="E250" s="18"/>
    </row>
    <row r="251" spans="4:8" ht="12.75">
      <c r="D251" s="21"/>
      <c r="E251" s="18"/>
      <c r="H251" s="2"/>
    </row>
    <row r="256" ht="12.75">
      <c r="I256" s="20"/>
    </row>
    <row r="257" spans="8:10" ht="12.75">
      <c r="H257" s="1" t="s">
        <v>31</v>
      </c>
      <c r="J257" s="28"/>
    </row>
    <row r="258" ht="12.75">
      <c r="I258" s="8" t="s">
        <v>21</v>
      </c>
    </row>
    <row r="259" ht="12.75">
      <c r="I259" s="9">
        <f>DEGREES($J$281)</f>
        <v>59.99999999999999</v>
      </c>
    </row>
    <row r="260" ht="12.75">
      <c r="H260" s="30"/>
    </row>
    <row r="261" spans="8:11" ht="12.75">
      <c r="H261" s="27" t="s">
        <v>32</v>
      </c>
      <c r="J261" s="6" t="s">
        <v>33</v>
      </c>
      <c r="K261" s="32">
        <f>$G$266*SIN($J$281)</f>
        <v>8.660254037844386</v>
      </c>
    </row>
    <row r="262" spans="8:11" ht="12.75">
      <c r="H262" s="27">
        <f>$L$264*SIN($J$281)</f>
        <v>8.660254037844386</v>
      </c>
      <c r="K262" s="4"/>
    </row>
    <row r="263" spans="12:13" ht="13.5" thickBot="1">
      <c r="L263" t="s">
        <v>4</v>
      </c>
      <c r="M263" s="17"/>
    </row>
    <row r="264" spans="12:15" ht="13.5" thickBot="1">
      <c r="L264" s="52">
        <v>10</v>
      </c>
      <c r="O264" s="20"/>
    </row>
    <row r="265" spans="7:15" ht="13.5" thickBot="1">
      <c r="G265" t="s">
        <v>3</v>
      </c>
      <c r="O265" s="20"/>
    </row>
    <row r="266" spans="7:15" ht="13.5" thickBot="1">
      <c r="G266" s="52">
        <v>10</v>
      </c>
      <c r="H266" s="22"/>
      <c r="I266" s="16"/>
      <c r="O266" s="27"/>
    </row>
    <row r="267" spans="8:9" ht="12.75">
      <c r="H267" s="24"/>
      <c r="I267" s="23"/>
    </row>
    <row r="268" spans="8:14" ht="12.75">
      <c r="H268" s="24"/>
      <c r="I268" s="23"/>
      <c r="N268" s="2"/>
    </row>
    <row r="269" ht="12.75">
      <c r="J269" s="3" t="s">
        <v>9</v>
      </c>
    </row>
    <row r="270" ht="12.75">
      <c r="J270" s="3">
        <f>SQRT(($J$285)*($J$285-$G$266)*($J$285-$L$264)*($J$285-$K$275))</f>
        <v>43.30127018922193</v>
      </c>
    </row>
    <row r="272" spans="6:15" ht="12.75">
      <c r="F272" s="8" t="s">
        <v>20</v>
      </c>
      <c r="O272" s="8" t="s">
        <v>22</v>
      </c>
    </row>
    <row r="273" spans="6:15" ht="12.75">
      <c r="F273" s="18">
        <f>DEGREES($J$280)</f>
        <v>59.99999999999999</v>
      </c>
      <c r="H273" s="19"/>
      <c r="L273" s="19"/>
      <c r="O273" s="18">
        <f>DEGREES($J$279)</f>
        <v>59.99999999999999</v>
      </c>
    </row>
    <row r="274" spans="6:15" ht="13.5" thickBot="1">
      <c r="F274" s="4"/>
      <c r="I274" s="26" t="s">
        <v>32</v>
      </c>
      <c r="K274" t="s">
        <v>5</v>
      </c>
      <c r="O274" s="20"/>
    </row>
    <row r="275" spans="9:11" ht="13.5" thickBot="1">
      <c r="I275" s="30">
        <f>$G$266*SIN($J$280)</f>
        <v>8.660254037844386</v>
      </c>
      <c r="K275" s="52">
        <v>10</v>
      </c>
    </row>
    <row r="277" ht="12.75">
      <c r="I277" s="18"/>
    </row>
    <row r="278" spans="8:12" ht="12.75">
      <c r="H278" s="33"/>
      <c r="I278" s="34" t="s">
        <v>17</v>
      </c>
      <c r="J278" s="33"/>
      <c r="K278" s="35"/>
      <c r="L278" s="33"/>
    </row>
    <row r="279" spans="8:12" ht="12.75">
      <c r="H279" s="33"/>
      <c r="I279" s="37" t="s">
        <v>23</v>
      </c>
      <c r="J279" s="48">
        <f>(ACOS((($G$266)^2-(($K$275)^2+($L$264)^2))/(-2*$L$264*$K$275)))</f>
        <v>1.0471975511965976</v>
      </c>
      <c r="K279" s="33"/>
      <c r="L279" s="33"/>
    </row>
    <row r="280" spans="8:12" ht="12.75">
      <c r="H280" s="33"/>
      <c r="I280" s="37" t="s">
        <v>24</v>
      </c>
      <c r="J280" s="48">
        <f>(ACOS((($L$264)^2-(($K$275)^2+($G$266)^2))/(-2*$G$266*$K$275)))</f>
        <v>1.0471975511965976</v>
      </c>
      <c r="K280" s="33"/>
      <c r="L280" s="33"/>
    </row>
    <row r="281" spans="8:12" ht="12.75">
      <c r="H281" s="33"/>
      <c r="I281" s="37" t="s">
        <v>25</v>
      </c>
      <c r="J281" s="48">
        <f>(ACOS((($K$275)^2-(($G$266)^2+($L$264)^2))/(-2*$G$266*$L$264)))</f>
        <v>1.0471975511965976</v>
      </c>
      <c r="K281" s="33"/>
      <c r="L281" s="33"/>
    </row>
    <row r="282" spans="8:12" ht="12.75">
      <c r="H282" s="33"/>
      <c r="I282" s="39" t="s">
        <v>32</v>
      </c>
      <c r="J282" s="40">
        <f>$L$264*SIN($J$281)</f>
        <v>8.660254037844386</v>
      </c>
      <c r="K282" s="40">
        <f>$K$275*SIN($J$280)</f>
        <v>8.660254037844386</v>
      </c>
      <c r="L282" s="33"/>
    </row>
    <row r="283" spans="8:12" ht="12.75">
      <c r="H283" s="33"/>
      <c r="I283" s="37" t="s">
        <v>32</v>
      </c>
      <c r="J283" s="41">
        <f>$G$266*SIN($J$281)</f>
        <v>8.660254037844386</v>
      </c>
      <c r="K283" s="42">
        <f>$K$275*SIN($J$279)</f>
        <v>8.660254037844386</v>
      </c>
      <c r="L283" s="33"/>
    </row>
    <row r="284" spans="8:12" ht="12.75">
      <c r="H284" s="33"/>
      <c r="I284" s="43" t="s">
        <v>32</v>
      </c>
      <c r="J284" s="44">
        <f>$G$266*SIN($J$280)</f>
        <v>8.660254037844386</v>
      </c>
      <c r="K284" s="44">
        <f>$L$264*SIN($J$279)</f>
        <v>8.660254037844386</v>
      </c>
      <c r="L284" s="33"/>
    </row>
    <row r="285" spans="8:12" ht="12.75">
      <c r="H285" s="33"/>
      <c r="I285" s="45" t="s">
        <v>30</v>
      </c>
      <c r="J285" s="46">
        <f>0.5*($G$266+$L$264+$K$275)</f>
        <v>15</v>
      </c>
      <c r="K285" s="33"/>
      <c r="L285" s="33"/>
    </row>
    <row r="286" spans="8:12" ht="12.75">
      <c r="H286" s="33"/>
      <c r="I286" s="33"/>
      <c r="J286" s="33"/>
      <c r="K286" s="33"/>
      <c r="L286" s="33"/>
    </row>
    <row r="287" spans="8:12" s="50" customFormat="1" ht="13.5" thickBot="1">
      <c r="H287" s="51"/>
      <c r="I287" s="51"/>
      <c r="J287" s="51"/>
      <c r="K287" s="51"/>
      <c r="L287" s="51"/>
    </row>
    <row r="288" ht="13.5" thickTop="1"/>
  </sheetData>
  <sheetProtection password="D782" sheet="1" objects="1" scenarios="1"/>
  <printOptions horizontalCentered="1" verticalCentered="1"/>
  <pageMargins left="0.7480314960629921" right="0.7480314960629921" top="0.984251968503937" bottom="0.984251968503937" header="0.5118110236220472" footer="0.5118110236220472"/>
  <pageSetup horizontalDpi="1200" verticalDpi="1200" orientation="landscape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TRIANGLE SOLVERS</dc:title>
  <dc:subject/>
  <dc:creator>Joe Bartok</dc:creator>
  <cp:keywords/>
  <dc:description>Solution of triangle sides, angles, altitudes and medians.</dc:description>
  <cp:lastModifiedBy>Joe</cp:lastModifiedBy>
  <cp:lastPrinted>2002-06-08T19:27:25Z</cp:lastPrinted>
  <dcterms:created xsi:type="dcterms:W3CDTF">2002-03-04T14:21:00Z</dcterms:created>
  <dcterms:modified xsi:type="dcterms:W3CDTF">2002-12-11T08:20:10Z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